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tabRatio="601" activeTab="0"/>
  </bookViews>
  <sheets>
    <sheet name="SFP" sheetId="1" r:id="rId1"/>
    <sheet name="SCI" sheetId="2" r:id="rId2"/>
    <sheet name="SCE" sheetId="3" r:id="rId3"/>
    <sheet name="SCF" sheetId="4" r:id="rId4"/>
  </sheets>
  <definedNames>
    <definedName name="_Key1" hidden="1">#REF!</definedName>
    <definedName name="_Order1" hidden="1">255</definedName>
    <definedName name="_Sort" hidden="1">#REF!</definedName>
    <definedName name="_xlnm.Print_Area" localSheetId="2">'SCE'!$A$1:$E$22</definedName>
    <definedName name="_xlnm.Print_Area" localSheetId="3">'SCF'!$A$1:$E$36</definedName>
    <definedName name="_xlnm.Print_Area" localSheetId="1">'SCI'!$A$1:$F$61</definedName>
    <definedName name="_xlnm.Print_Area" localSheetId="0">'SFP'!$A$1:$G$45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<sst xmlns="http://schemas.openxmlformats.org/spreadsheetml/2006/main" count="130" uniqueCount="108">
  <si>
    <t>PHILIPPINE AEROSPACE DEVELOPMENT CORPORATION</t>
  </si>
  <si>
    <t>See accompanying Notes to Financial Statements.</t>
  </si>
  <si>
    <t>Current Assets</t>
  </si>
  <si>
    <t>Current Liabilities</t>
  </si>
  <si>
    <t>Equity</t>
  </si>
  <si>
    <t>ASSETS</t>
  </si>
  <si>
    <t>LIABILITIES AND EQUITY</t>
  </si>
  <si>
    <t>OPERATING EXPENSES</t>
  </si>
  <si>
    <t>Personal Services</t>
  </si>
  <si>
    <t>Maintenance and Other Operating Expenses</t>
  </si>
  <si>
    <t>Total current assets</t>
  </si>
  <si>
    <t>Total current liabilities</t>
  </si>
  <si>
    <t>Balance at beginning of the year</t>
  </si>
  <si>
    <t>Balance at end of the year</t>
  </si>
  <si>
    <t>Total non-current assets</t>
  </si>
  <si>
    <t>Total non-current liabilities</t>
  </si>
  <si>
    <t xml:space="preserve">CASH FLOWS FROM OPERATING ACTIVITIES </t>
  </si>
  <si>
    <t>CASH FLOWS FROM INVESTING ACTIVITIES</t>
  </si>
  <si>
    <t>Non-Current Liabilities</t>
  </si>
  <si>
    <t>Non-Current Assets</t>
  </si>
  <si>
    <t>TOTAL ASSETS</t>
  </si>
  <si>
    <t>TOTAL LIABILITIES AND EQUITY</t>
  </si>
  <si>
    <t>Cash received from customers</t>
  </si>
  <si>
    <t>Cash received from tenants</t>
  </si>
  <si>
    <t>Hangarage fees</t>
  </si>
  <si>
    <t>Interest received</t>
  </si>
  <si>
    <t>Other receipts</t>
  </si>
  <si>
    <t>CASH AND CASH EQUIVALENTS AT BEGINNING OF THE YEAR</t>
  </si>
  <si>
    <t>-</t>
  </si>
  <si>
    <t>CASH AND CASH EQUIVALENTS AT END OF THE YEAR</t>
  </si>
  <si>
    <t>Salaries and wages</t>
  </si>
  <si>
    <t>Employees benefits</t>
  </si>
  <si>
    <t>Directors' allowance</t>
  </si>
  <si>
    <t>Rent expenses</t>
  </si>
  <si>
    <t>Taxes, duties &amp; licenses</t>
  </si>
  <si>
    <t>Depreciation expenses</t>
  </si>
  <si>
    <t>Repairs and maintenance</t>
  </si>
  <si>
    <t>Auditing services</t>
  </si>
  <si>
    <t>Office supplies</t>
  </si>
  <si>
    <t>Travelling expenses - local</t>
  </si>
  <si>
    <t>Representation expenses</t>
  </si>
  <si>
    <t>Insurance expenses</t>
  </si>
  <si>
    <t>Advertising expenses</t>
  </si>
  <si>
    <t>Conference expenses</t>
  </si>
  <si>
    <t>Miscellaneous expenses</t>
  </si>
  <si>
    <t>Notes</t>
  </si>
  <si>
    <t xml:space="preserve">Cash and cash equivalents </t>
  </si>
  <si>
    <t xml:space="preserve">Advances to PHSI </t>
  </si>
  <si>
    <t xml:space="preserve">Deferred charges </t>
  </si>
  <si>
    <t xml:space="preserve">Other assets </t>
  </si>
  <si>
    <t xml:space="preserve">Accounts payable </t>
  </si>
  <si>
    <t xml:space="preserve">sick leave payments </t>
  </si>
  <si>
    <t xml:space="preserve">Depository liabilities </t>
  </si>
  <si>
    <t>TOTAL OPERATING EXPENSES</t>
  </si>
  <si>
    <t xml:space="preserve">CAPITAL STOCK </t>
  </si>
  <si>
    <t>Membership dues &amp; cont. to organizations</t>
  </si>
  <si>
    <t xml:space="preserve">Inventories, net  </t>
  </si>
  <si>
    <t>Prior-period adjustments</t>
  </si>
  <si>
    <t xml:space="preserve">Property, plant and equipment, net </t>
  </si>
  <si>
    <t>Provision for vacation and</t>
  </si>
  <si>
    <t>STATEMENT OF CHANGES IN EQUITY</t>
  </si>
  <si>
    <t>STATEMENT OF CASH FLOWS</t>
  </si>
  <si>
    <t>Security/janitorial services</t>
  </si>
  <si>
    <t>Telephone/internet expenses</t>
  </si>
  <si>
    <t>Note</t>
  </si>
  <si>
    <t>DEFICIT</t>
  </si>
  <si>
    <t>(In Philippine Pesos)</t>
  </si>
  <si>
    <t>Cash paid to employees and suppliers of goods and services</t>
  </si>
  <si>
    <t>CASH FLOWS FROM FINANCING ACTIVITIES</t>
  </si>
  <si>
    <t>Effect of Changes on Foreign Exhange Rates</t>
  </si>
  <si>
    <t>2010</t>
  </si>
  <si>
    <t>STATEMENT OF FINANCIAL POSITION</t>
  </si>
  <si>
    <t>Investments, net</t>
  </si>
  <si>
    <t xml:space="preserve">STATEMENT OF COMPREHENSIVE INCOME </t>
  </si>
  <si>
    <t>Bad debts</t>
  </si>
  <si>
    <t xml:space="preserve">Consultancy services </t>
  </si>
  <si>
    <t>Bond premium</t>
  </si>
  <si>
    <t>Utility expenses</t>
  </si>
  <si>
    <t>Gasoline, oil &amp; lubricants</t>
  </si>
  <si>
    <t>Net cash provided by(used in) operations</t>
  </si>
  <si>
    <t>REVENUES</t>
  </si>
  <si>
    <t>Sales</t>
  </si>
  <si>
    <t>Cost of Sales</t>
  </si>
  <si>
    <t>Rental Income</t>
  </si>
  <si>
    <t>Hangarage Fees</t>
  </si>
  <si>
    <t>TOTAL REVENUES</t>
  </si>
  <si>
    <t>(With Comparative Figures as of December 31, 2010)</t>
  </si>
  <si>
    <t>For the Year Ended December 31, 2011</t>
  </si>
  <si>
    <t>(With Comparative Figures for the Year Ended December 31, 2010)</t>
  </si>
  <si>
    <t>Travelling expenses - reimbursable</t>
  </si>
  <si>
    <t>Medical, dental &amp; lab supplies expenses</t>
  </si>
  <si>
    <t>Subscription expenses</t>
  </si>
  <si>
    <t>Balance at beginning and at end of the year</t>
  </si>
  <si>
    <t>Net profit(loss) for the period</t>
  </si>
  <si>
    <t>Gross Profit (Loss) from Operations</t>
  </si>
  <si>
    <t>NET PROFIT(LOSS)</t>
  </si>
  <si>
    <t>INCOME TAX EXPENSE</t>
  </si>
  <si>
    <t>PROFIT(LOSS) FROM OPERATIONS</t>
  </si>
  <si>
    <t>NET INCREASE IN CASH AND CASH EQUIVALENTS</t>
  </si>
  <si>
    <t>Receivables, net</t>
  </si>
  <si>
    <t>Purchase of Equipment</t>
  </si>
  <si>
    <t>Net cash generated from  operations</t>
  </si>
  <si>
    <t>Remittances to PAPHEA and other government agencies</t>
  </si>
  <si>
    <t>Net Cash Used in Investing Activities</t>
  </si>
  <si>
    <t>Interest Income</t>
  </si>
  <si>
    <t xml:space="preserve">Other Income </t>
  </si>
  <si>
    <t>Foreign exchange loss</t>
  </si>
  <si>
    <t>Tax paid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</si>
</sst>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mmmm\ d\,\ yyyy"/>
    <numFmt numFmtId="171" formatCode="m\O\N\Th\ dd\,\ yyyy"/>
    <numFmt numFmtId="172" formatCode="0.00_);\(0.00\)"/>
    <numFmt numFmtId="173" formatCode="0_);\(0\)"/>
    <numFmt numFmtId="174" formatCode="0_);[Red]\(0\)"/>
    <numFmt numFmtId="175" formatCode="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P/&quot;#,##0_);\(&quot;P/&quot;#,##0\)"/>
    <numFmt numFmtId="181" formatCode="&quot;P/&quot;#,##0_);[Red]\(&quot;P/&quot;#,##0\)"/>
    <numFmt numFmtId="182" formatCode="&quot;P/&quot;#,##0.00_);\(&quot;P/&quot;#,##0.00\)"/>
    <numFmt numFmtId="183" formatCode="&quot;P/&quot;#,##0.00_);[Red]\(&quot;P/&quot;#,##0.00\)"/>
    <numFmt numFmtId="184" formatCode="_(&quot;P/&quot;* #,##0_);_(&quot;P/&quot;* \(#,##0\);_(&quot;P/&quot;* &quot;-&quot;_);_(@_)"/>
    <numFmt numFmtId="185" formatCode="_(&quot;P/&quot;* #,##0.00_);_(&quot;P/&quot;* \(#,##0.00\);_(&quot;P/&quot;* &quot;-&quot;??_);_(@_)"/>
    <numFmt numFmtId="186" formatCode="&quot;P&quot;#,##0_);\(&quot;P&quot;#,##0\)"/>
    <numFmt numFmtId="187" formatCode="&quot;P&quot;#,##0_);[Red]\(&quot;P&quot;#,##0\)"/>
    <numFmt numFmtId="188" formatCode="&quot;P&quot;#,##0.00_);\(&quot;P&quot;#,##0.00\)"/>
    <numFmt numFmtId="189" formatCode="&quot;P&quot;#,##0.00_);[Red]\(&quot;P&quot;#,##0.00\)"/>
    <numFmt numFmtId="190" formatCode="_(&quot;P&quot;* #,##0_);_(&quot;P&quot;* \(#,##0\);_(&quot;P&quot;* &quot;-&quot;_);_(@_)"/>
    <numFmt numFmtId="191" formatCode="_(&quot;P&quot;* #,##0.00_);_(&quot;P&quot;* \(#,##0.00\);_(&quot;P&quot;* &quot;-&quot;??_);_(@_)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mmmm\-yy"/>
    <numFmt numFmtId="196" formatCode="d\-mmm\-yyyy"/>
    <numFmt numFmtId="197" formatCode="&quot;P/ &quot;#,##0_);\(&quot;P/ &quot;#,##0\)"/>
    <numFmt numFmtId="198" formatCode="&quot;P/ &quot;#,##0_);[Red]\(&quot;P/ &quot;#,##0\)"/>
    <numFmt numFmtId="199" formatCode="&quot;P/ &quot;#,##0.00_);\(&quot;P/ &quot;#,##0.00\)"/>
    <numFmt numFmtId="200" formatCode="&quot;P/ &quot;#,##0.00_);[Red]\(&quot;P/ &quot;#,##0.00\)"/>
    <numFmt numFmtId="201" formatCode="_(&quot;P/ &quot;* #,##0_);_(&quot;P/ &quot;* \(#,##0\);_(&quot;P/ &quot;* &quot;-&quot;_);_(@_)"/>
    <numFmt numFmtId="202" formatCode="_(&quot;P/ &quot;* #,##0.00_);_(&quot;P/ &quot;* \(#,##0.00\);_(&quot;P/ &quot;* &quot;-&quot;??_);_(@_)"/>
    <numFmt numFmtId="203" formatCode="&quot;Y&quot;#,##0_);\(&quot;Y&quot;#,##0\)"/>
    <numFmt numFmtId="204" formatCode="&quot;Y&quot;#,##0_);[Red]\(&quot;Y&quot;#,##0\)"/>
    <numFmt numFmtId="205" formatCode="&quot;Y&quot;#,##0.00_);\(&quot;Y&quot;#,##0.00\)"/>
    <numFmt numFmtId="206" formatCode="&quot;Y&quot;#,##0.00_);[Red]\(&quot;Y&quot;#,##0.00\)"/>
    <numFmt numFmtId="207" formatCode="_(&quot;Y&quot;* #,##0_);_(&quot;Y&quot;* \(#,##0\);_(&quot;Y&quot;* &quot;-&quot;_);_(@_)"/>
    <numFmt numFmtId="208" formatCode="_(&quot;Y&quot;* #,##0.00_);_(&quot;Y&quot;* \(#,##0.00\);_(&quot;Y&quot;* &quot;-&quot;??_);_(@_)"/>
    <numFmt numFmtId="209" formatCode="mm/dd/yyyy;@"/>
    <numFmt numFmtId="210" formatCode="#."/>
    <numFmt numFmtId="211" formatCode="0.00_)"/>
    <numFmt numFmtId="212" formatCode="#,##0.0_);\(#,##0.0\)"/>
    <numFmt numFmtId="213" formatCode="#,##0.000_);\(#,##0.000\)"/>
    <numFmt numFmtId="214" formatCode="#,##0.0000_);\(#,##0.0000\)"/>
    <numFmt numFmtId="215" formatCode="#,##0.00000_);\(#,##0.00000\)"/>
    <numFmt numFmtId="216" formatCode="#,##0.000000_);\(#,##0.000000\)"/>
    <numFmt numFmtId="217" formatCode="#,##0.0000000_);\(#,##0.0000000\)"/>
    <numFmt numFmtId="218" formatCode="#,##0.00;[Red]#,##0.00"/>
    <numFmt numFmtId="219" formatCode="#,##0;[Red]#,##0"/>
    <numFmt numFmtId="220" formatCode="0;[Red]0"/>
    <numFmt numFmtId="221" formatCode="0.00;[Red]0.00"/>
  </numFmts>
  <fonts count="39">
    <font>
      <sz val="10"/>
      <name val="Arial"/>
      <family val="0"/>
    </font>
    <font>
      <u val="single"/>
      <sz val="12"/>
      <color indexed="36"/>
      <name val="Courier"/>
      <family val="3"/>
    </font>
    <font>
      <u val="single"/>
      <sz val="12"/>
      <color indexed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1" fontId="0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justify" vertical="top" wrapText="1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3" xfId="0" applyFont="1" applyBorder="1" applyAlignment="1">
      <alignment/>
    </xf>
    <xf numFmtId="219" fontId="3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37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37" fontId="0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vertical="top" wrapText="1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218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194" fontId="0" fillId="0" borderId="0" xfId="42" applyNumberFormat="1" applyFont="1" applyAlignment="1">
      <alignment horizontal="center"/>
    </xf>
    <xf numFmtId="194" fontId="0" fillId="0" borderId="0" xfId="42" applyNumberFormat="1" applyFont="1" applyAlignment="1">
      <alignment/>
    </xf>
    <xf numFmtId="194" fontId="3" fillId="0" borderId="11" xfId="42" applyNumberFormat="1" applyFont="1" applyBorder="1" applyAlignment="1">
      <alignment horizontal="center"/>
    </xf>
    <xf numFmtId="194" fontId="3" fillId="0" borderId="0" xfId="42" applyNumberFormat="1" applyFont="1" applyBorder="1" applyAlignment="1">
      <alignment horizontal="center"/>
    </xf>
    <xf numFmtId="194" fontId="3" fillId="0" borderId="0" xfId="42" applyNumberFormat="1" applyFont="1" applyAlignment="1">
      <alignment horizontal="center"/>
    </xf>
    <xf numFmtId="194" fontId="0" fillId="0" borderId="13" xfId="42" applyNumberFormat="1" applyFont="1" applyBorder="1" applyAlignment="1">
      <alignment/>
    </xf>
    <xf numFmtId="41" fontId="0" fillId="0" borderId="11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14" xfId="0" applyNumberFormat="1" applyFont="1" applyBorder="1" applyAlignment="1">
      <alignment horizontal="right"/>
    </xf>
    <xf numFmtId="37" fontId="0" fillId="0" borderId="13" xfId="0" applyNumberFormat="1" applyFont="1" applyBorder="1" applyAlignment="1">
      <alignment horizontal="right"/>
    </xf>
    <xf numFmtId="37" fontId="0" fillId="0" borderId="0" xfId="57" applyNumberFormat="1" applyFont="1">
      <alignment/>
      <protection/>
    </xf>
    <xf numFmtId="37" fontId="0" fillId="0" borderId="11" xfId="57" applyNumberFormat="1" applyFont="1" applyBorder="1">
      <alignment/>
      <protection/>
    </xf>
    <xf numFmtId="37" fontId="0" fillId="0" borderId="12" xfId="57" applyNumberFormat="1" applyFont="1" applyBorder="1">
      <alignment/>
      <protection/>
    </xf>
    <xf numFmtId="194" fontId="3" fillId="0" borderId="0" xfId="42" applyNumberFormat="1" applyFont="1" applyAlignment="1">
      <alignment horizontal="left"/>
    </xf>
    <xf numFmtId="194" fontId="3" fillId="0" borderId="10" xfId="42" applyNumberFormat="1" applyFont="1" applyBorder="1" applyAlignment="1">
      <alignment/>
    </xf>
    <xf numFmtId="194" fontId="3" fillId="0" borderId="0" xfId="42" applyNumberFormat="1" applyFont="1" applyAlignment="1">
      <alignment/>
    </xf>
    <xf numFmtId="194" fontId="3" fillId="0" borderId="12" xfId="42" applyNumberFormat="1" applyFont="1" applyBorder="1" applyAlignment="1">
      <alignment horizontal="center"/>
    </xf>
    <xf numFmtId="194" fontId="3" fillId="0" borderId="13" xfId="42" applyNumberFormat="1" applyFont="1" applyBorder="1" applyAlignment="1">
      <alignment/>
    </xf>
    <xf numFmtId="219" fontId="0" fillId="0" borderId="0" xfId="0" applyNumberFormat="1" applyFont="1" applyAlignment="1">
      <alignment horizontal="right"/>
    </xf>
    <xf numFmtId="219" fontId="0" fillId="0" borderId="0" xfId="0" applyNumberFormat="1" applyFont="1" applyAlignment="1">
      <alignment horizontal="center"/>
    </xf>
    <xf numFmtId="219" fontId="0" fillId="0" borderId="0" xfId="0" applyNumberFormat="1" applyFont="1" applyBorder="1" applyAlignment="1">
      <alignment horizontal="right"/>
    </xf>
    <xf numFmtId="41" fontId="0" fillId="0" borderId="10" xfId="0" applyNumberFormat="1" applyFont="1" applyBorder="1" applyAlignment="1">
      <alignment horizontal="right"/>
    </xf>
    <xf numFmtId="194" fontId="0" fillId="0" borderId="10" xfId="42" applyNumberFormat="1" applyFont="1" applyBorder="1" applyAlignment="1">
      <alignment horizontal="center"/>
    </xf>
    <xf numFmtId="194" fontId="0" fillId="0" borderId="0" xfId="42" applyNumberFormat="1" applyFont="1" applyAlignment="1">
      <alignment/>
    </xf>
    <xf numFmtId="194" fontId="3" fillId="0" borderId="0" xfId="42" applyNumberFormat="1" applyFont="1" applyBorder="1" applyAlignment="1">
      <alignment/>
    </xf>
    <xf numFmtId="194" fontId="0" fillId="0" borderId="10" xfId="42" applyNumberFormat="1" applyFont="1" applyBorder="1" applyAlignment="1">
      <alignment/>
    </xf>
    <xf numFmtId="194" fontId="3" fillId="0" borderId="10" xfId="42" applyNumberFormat="1" applyFont="1" applyBorder="1" applyAlignment="1">
      <alignment horizontal="left"/>
    </xf>
    <xf numFmtId="194" fontId="3" fillId="0" borderId="0" xfId="42" applyNumberFormat="1" applyFont="1" applyBorder="1" applyAlignment="1">
      <alignment horizontal="left"/>
    </xf>
    <xf numFmtId="194" fontId="3" fillId="0" borderId="11" xfId="42" applyNumberFormat="1" applyFont="1" applyBorder="1" applyAlignment="1">
      <alignment/>
    </xf>
    <xf numFmtId="194" fontId="3" fillId="0" borderId="0" xfId="42" applyNumberFormat="1" applyFont="1" applyBorder="1" applyAlignment="1">
      <alignment horizontal="justify" vertical="top" wrapText="1"/>
    </xf>
    <xf numFmtId="41" fontId="3" fillId="0" borderId="11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194" fontId="3" fillId="0" borderId="0" xfId="42" applyNumberFormat="1" applyFont="1" applyAlignment="1">
      <alignment/>
    </xf>
    <xf numFmtId="194" fontId="3" fillId="0" borderId="11" xfId="42" applyNumberFormat="1" applyFont="1" applyBorder="1" applyAlignment="1">
      <alignment/>
    </xf>
    <xf numFmtId="194" fontId="3" fillId="0" borderId="12" xfId="42" applyNumberFormat="1" applyFont="1" applyBorder="1" applyAlignment="1">
      <alignment/>
    </xf>
    <xf numFmtId="194" fontId="3" fillId="0" borderId="13" xfId="42" applyNumberFormat="1" applyFont="1" applyBorder="1" applyAlignment="1">
      <alignment horizontal="center"/>
    </xf>
    <xf numFmtId="194" fontId="0" fillId="0" borderId="0" xfId="0" applyNumberFormat="1" applyFont="1" applyAlignment="1">
      <alignment/>
    </xf>
    <xf numFmtId="194" fontId="3" fillId="0" borderId="11" xfId="42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right"/>
    </xf>
    <xf numFmtId="0" fontId="0" fillId="0" borderId="11" xfId="42" applyNumberFormat="1" applyFont="1" applyBorder="1" applyAlignment="1" quotePrefix="1">
      <alignment horizontal="right"/>
    </xf>
    <xf numFmtId="194" fontId="0" fillId="0" borderId="0" xfId="42" applyNumberFormat="1" applyFont="1" applyBorder="1" applyAlignment="1">
      <alignment horizontal="right"/>
    </xf>
    <xf numFmtId="43" fontId="0" fillId="0" borderId="0" xfId="42" applyFont="1" applyBorder="1" applyAlignment="1" quotePrefix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94" fontId="3" fillId="0" borderId="0" xfId="0" applyNumberFormat="1" applyFont="1" applyBorder="1" applyAlignment="1">
      <alignment horizontal="right"/>
    </xf>
    <xf numFmtId="37" fontId="3" fillId="0" borderId="0" xfId="42" applyNumberFormat="1" applyFont="1" applyBorder="1" applyAlignment="1" quotePrefix="1">
      <alignment horizontal="right"/>
    </xf>
    <xf numFmtId="0" fontId="0" fillId="0" borderId="0" xfId="0" applyFont="1" applyBorder="1" applyAlignment="1">
      <alignment/>
    </xf>
    <xf numFmtId="194" fontId="3" fillId="0" borderId="0" xfId="42" applyNumberFormat="1" applyFont="1" applyBorder="1" applyAlignment="1">
      <alignment/>
    </xf>
    <xf numFmtId="43" fontId="3" fillId="0" borderId="11" xfId="42" applyFont="1" applyBorder="1" applyAlignment="1" quotePrefix="1">
      <alignment horizontal="center"/>
    </xf>
    <xf numFmtId="194" fontId="0" fillId="0" borderId="0" xfId="0" applyNumberFormat="1" applyFont="1" applyAlignment="1">
      <alignment vertical="center"/>
    </xf>
    <xf numFmtId="39" fontId="0" fillId="0" borderId="0" xfId="42" applyNumberFormat="1" applyFont="1" applyAlignment="1">
      <alignment/>
    </xf>
    <xf numFmtId="194" fontId="3" fillId="0" borderId="11" xfId="42" applyNumberFormat="1" applyFont="1" applyFill="1" applyBorder="1" applyAlignment="1">
      <alignment/>
    </xf>
    <xf numFmtId="194" fontId="3" fillId="0" borderId="12" xfId="42" applyNumberFormat="1" applyFont="1" applyBorder="1" applyAlignment="1">
      <alignment/>
    </xf>
    <xf numFmtId="194" fontId="0" fillId="0" borderId="0" xfId="42" applyNumberFormat="1" applyFont="1" applyBorder="1" applyAlignment="1">
      <alignment horizontal="center"/>
    </xf>
    <xf numFmtId="194" fontId="0" fillId="0" borderId="11" xfId="42" applyNumberFormat="1" applyFont="1" applyBorder="1" applyAlignment="1">
      <alignment horizontal="center"/>
    </xf>
    <xf numFmtId="194" fontId="0" fillId="0" borderId="0" xfId="0" applyNumberFormat="1" applyFont="1" applyBorder="1" applyAlignment="1">
      <alignment horizontal="right"/>
    </xf>
    <xf numFmtId="194" fontId="0" fillId="0" borderId="11" xfId="42" applyNumberFormat="1" applyFont="1" applyBorder="1" applyAlignment="1">
      <alignment/>
    </xf>
    <xf numFmtId="194" fontId="0" fillId="0" borderId="12" xfId="42" applyNumberFormat="1" applyFont="1" applyBorder="1" applyAlignment="1">
      <alignment/>
    </xf>
    <xf numFmtId="194" fontId="0" fillId="0" borderId="11" xfId="42" applyNumberFormat="1" applyFont="1" applyFill="1" applyBorder="1" applyAlignment="1">
      <alignment horizontal="center"/>
    </xf>
    <xf numFmtId="37" fontId="3" fillId="0" borderId="11" xfId="0" applyNumberFormat="1" applyFont="1" applyBorder="1" applyAlignment="1">
      <alignment horizontal="right"/>
    </xf>
    <xf numFmtId="194" fontId="0" fillId="0" borderId="0" xfId="42" applyNumberFormat="1" applyFont="1" applyAlignment="1">
      <alignment/>
    </xf>
    <xf numFmtId="194" fontId="0" fillId="0" borderId="0" xfId="42" applyNumberFormat="1" applyFont="1" applyBorder="1" applyAlignment="1">
      <alignment/>
    </xf>
    <xf numFmtId="194" fontId="0" fillId="0" borderId="11" xfId="42" applyNumberFormat="1" applyFont="1" applyBorder="1" applyAlignment="1">
      <alignment/>
    </xf>
    <xf numFmtId="194" fontId="0" fillId="0" borderId="12" xfId="42" applyNumberFormat="1" applyFont="1" applyBorder="1" applyAlignment="1">
      <alignment/>
    </xf>
    <xf numFmtId="0" fontId="3" fillId="0" borderId="11" xfId="42" applyNumberFormat="1" applyFont="1" applyBorder="1" applyAlignment="1" quotePrefix="1">
      <alignment horizontal="right"/>
    </xf>
    <xf numFmtId="3" fontId="0" fillId="0" borderId="0" xfId="0" applyNumberFormat="1" applyFont="1" applyAlignment="1">
      <alignment/>
    </xf>
    <xf numFmtId="194" fontId="3" fillId="0" borderId="0" xfId="42" applyNumberFormat="1" applyFont="1" applyFill="1" applyAlignment="1">
      <alignment horizontal="center"/>
    </xf>
    <xf numFmtId="43" fontId="0" fillId="0" borderId="0" xfId="42" applyFont="1" applyBorder="1" applyAlignment="1" quotePrefix="1">
      <alignment horizontal="right"/>
    </xf>
    <xf numFmtId="43" fontId="0" fillId="0" borderId="11" xfId="42" applyFont="1" applyBorder="1" applyAlignment="1" quotePrefix="1">
      <alignment horizontal="center"/>
    </xf>
    <xf numFmtId="219" fontId="0" fillId="0" borderId="0" xfId="0" applyNumberFormat="1" applyFont="1" applyBorder="1" applyAlignment="1" quotePrefix="1">
      <alignment horizontal="center"/>
    </xf>
    <xf numFmtId="194" fontId="3" fillId="0" borderId="14" xfId="42" applyNumberFormat="1" applyFont="1" applyBorder="1" applyAlignment="1">
      <alignment/>
    </xf>
    <xf numFmtId="0" fontId="0" fillId="0" borderId="14" xfId="0" applyFont="1" applyBorder="1" applyAlignment="1">
      <alignment horizontal="left"/>
    </xf>
    <xf numFmtId="43" fontId="0" fillId="0" borderId="0" xfId="42" applyFont="1" applyAlignment="1">
      <alignment/>
    </xf>
    <xf numFmtId="43" fontId="0" fillId="0" borderId="0" xfId="0" applyNumberFormat="1" applyFont="1" applyAlignment="1">
      <alignment/>
    </xf>
    <xf numFmtId="194" fontId="0" fillId="0" borderId="14" xfId="42" applyNumberFormat="1" applyFont="1" applyBorder="1" applyAlignment="1">
      <alignment/>
    </xf>
    <xf numFmtId="194" fontId="3" fillId="0" borderId="11" xfId="42" applyNumberFormat="1" applyFont="1" applyBorder="1" applyAlignment="1">
      <alignment horizontal="right"/>
    </xf>
    <xf numFmtId="43" fontId="0" fillId="0" borderId="11" xfId="42" applyFont="1" applyBorder="1" applyAlignment="1" quotePrefix="1">
      <alignment horizontal="right"/>
    </xf>
    <xf numFmtId="0" fontId="0" fillId="0" borderId="11" xfId="0" applyFont="1" applyBorder="1" applyAlignment="1">
      <alignment horizontal="left"/>
    </xf>
    <xf numFmtId="37" fontId="3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5" xfId="0" applyFont="1" applyBorder="1" applyAlignment="1">
      <alignment horizontal="left"/>
    </xf>
    <xf numFmtId="170" fontId="3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DC_05F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90" zoomScaleNormal="90" zoomScalePageLayoutView="0" workbookViewId="0" topLeftCell="A1">
      <selection activeCell="A1" sqref="A1:G1"/>
    </sheetView>
  </sheetViews>
  <sheetFormatPr defaultColWidth="9.140625" defaultRowHeight="12.75"/>
  <cols>
    <col min="1" max="1" width="5.57421875" style="2" customWidth="1"/>
    <col min="2" max="2" width="35.00390625" style="2" customWidth="1"/>
    <col min="3" max="3" width="6.140625" style="2" customWidth="1"/>
    <col min="4" max="5" width="4.7109375" style="2" customWidth="1"/>
    <col min="6" max="6" width="13.421875" style="47" customWidth="1"/>
    <col min="7" max="7" width="13.28125" style="2" bestFit="1" customWidth="1"/>
    <col min="8" max="8" width="12.00390625" style="2" customWidth="1"/>
    <col min="9" max="9" width="12.28125" style="2" bestFit="1" customWidth="1"/>
    <col min="10" max="10" width="11.8515625" style="2" bestFit="1" customWidth="1"/>
    <col min="11" max="16384" width="9.140625" style="2" customWidth="1"/>
  </cols>
  <sheetData>
    <row r="1" spans="1:7" ht="12.75">
      <c r="A1" s="127" t="s">
        <v>0</v>
      </c>
      <c r="B1" s="127"/>
      <c r="C1" s="127"/>
      <c r="D1" s="127"/>
      <c r="E1" s="127"/>
      <c r="F1" s="127"/>
      <c r="G1" s="127"/>
    </row>
    <row r="2" spans="1:7" ht="12.75">
      <c r="A2" s="127" t="s">
        <v>71</v>
      </c>
      <c r="B2" s="127"/>
      <c r="C2" s="127"/>
      <c r="D2" s="127"/>
      <c r="E2" s="127"/>
      <c r="F2" s="127"/>
      <c r="G2" s="127"/>
    </row>
    <row r="3" spans="1:7" ht="12.75">
      <c r="A3" s="130">
        <v>40908</v>
      </c>
      <c r="B3" s="130"/>
      <c r="C3" s="130"/>
      <c r="D3" s="130"/>
      <c r="E3" s="130"/>
      <c r="F3" s="130"/>
      <c r="G3" s="130"/>
    </row>
    <row r="4" spans="1:7" ht="12.75">
      <c r="A4" s="131" t="s">
        <v>86</v>
      </c>
      <c r="B4" s="131"/>
      <c r="C4" s="131"/>
      <c r="D4" s="131"/>
      <c r="E4" s="131"/>
      <c r="F4" s="131"/>
      <c r="G4" s="131"/>
    </row>
    <row r="5" spans="1:7" ht="12.75">
      <c r="A5" s="131" t="s">
        <v>66</v>
      </c>
      <c r="B5" s="131"/>
      <c r="C5" s="131"/>
      <c r="D5" s="131"/>
      <c r="E5" s="131"/>
      <c r="F5" s="131"/>
      <c r="G5" s="131"/>
    </row>
    <row r="6" spans="1:7" ht="13.5" thickBot="1">
      <c r="A6" s="132"/>
      <c r="B6" s="132"/>
      <c r="C6" s="132"/>
      <c r="D6" s="132"/>
      <c r="E6" s="132"/>
      <c r="F6" s="132"/>
      <c r="G6" s="132"/>
    </row>
    <row r="7" spans="1:7" ht="12.75">
      <c r="A7" s="16"/>
      <c r="B7" s="15"/>
      <c r="C7" s="15"/>
      <c r="D7" s="15"/>
      <c r="E7" s="15"/>
      <c r="F7" s="46"/>
      <c r="G7" s="29"/>
    </row>
    <row r="8" spans="1:7" ht="12.75">
      <c r="A8" s="4"/>
      <c r="B8" s="31"/>
      <c r="C8" s="24" t="s">
        <v>45</v>
      </c>
      <c r="D8" s="24"/>
      <c r="E8" s="4"/>
      <c r="F8" s="111">
        <v>2011</v>
      </c>
      <c r="G8" s="85" t="s">
        <v>70</v>
      </c>
    </row>
    <row r="9" spans="1:7" ht="12.75">
      <c r="A9" s="6"/>
      <c r="B9" s="6"/>
      <c r="C9" s="28"/>
      <c r="D9" s="28"/>
      <c r="G9" s="6"/>
    </row>
    <row r="10" spans="1:7" ht="12.75">
      <c r="A10" s="127" t="s">
        <v>5</v>
      </c>
      <c r="B10" s="127"/>
      <c r="C10" s="16"/>
      <c r="D10" s="16"/>
      <c r="G10" s="15"/>
    </row>
    <row r="11" ht="12.75">
      <c r="A11" s="1"/>
    </row>
    <row r="12" spans="1:4" ht="12.75">
      <c r="A12" s="128" t="s">
        <v>2</v>
      </c>
      <c r="B12" s="128"/>
      <c r="C12" s="8"/>
      <c r="D12" s="8"/>
    </row>
    <row r="13" spans="1:9" ht="12.75">
      <c r="A13" s="2" t="s">
        <v>46</v>
      </c>
      <c r="C13" s="15">
        <v>3</v>
      </c>
      <c r="D13" s="15"/>
      <c r="F13" s="79">
        <v>26986856</v>
      </c>
      <c r="G13" s="47">
        <v>23040022</v>
      </c>
      <c r="I13" s="83"/>
    </row>
    <row r="14" spans="1:7" ht="12.75">
      <c r="A14" s="2" t="s">
        <v>99</v>
      </c>
      <c r="C14" s="15">
        <v>4</v>
      </c>
      <c r="D14" s="15"/>
      <c r="F14" s="79">
        <v>4670557</v>
      </c>
      <c r="G14" s="47">
        <v>2879081</v>
      </c>
    </row>
    <row r="15" spans="1:7" ht="12.75">
      <c r="A15" s="4" t="s">
        <v>56</v>
      </c>
      <c r="B15" s="4"/>
      <c r="C15" s="24">
        <v>5</v>
      </c>
      <c r="D15" s="24"/>
      <c r="E15" s="4"/>
      <c r="F15" s="80">
        <v>65552795</v>
      </c>
      <c r="G15" s="103">
        <v>63996447</v>
      </c>
    </row>
    <row r="16" spans="1:9" s="21" customFormat="1" ht="18" customHeight="1">
      <c r="A16" s="20"/>
      <c r="B16" s="39" t="s">
        <v>10</v>
      </c>
      <c r="C16" s="13"/>
      <c r="D16" s="13"/>
      <c r="E16" s="20"/>
      <c r="F16" s="80">
        <f>SUM(F13:F15)</f>
        <v>97210208</v>
      </c>
      <c r="G16" s="109">
        <f>SUM(G13:G15)</f>
        <v>89915550</v>
      </c>
      <c r="I16" s="96"/>
    </row>
    <row r="17" spans="1:7" ht="12.75">
      <c r="A17" s="6"/>
      <c r="B17" s="7"/>
      <c r="C17" s="26"/>
      <c r="D17" s="26"/>
      <c r="F17" s="62"/>
      <c r="G17" s="6"/>
    </row>
    <row r="18" spans="1:6" ht="12.75">
      <c r="A18" s="8" t="s">
        <v>19</v>
      </c>
      <c r="C18" s="15"/>
      <c r="D18" s="15"/>
      <c r="F18" s="62"/>
    </row>
    <row r="19" spans="1:7" ht="12.75">
      <c r="A19" s="2" t="s">
        <v>47</v>
      </c>
      <c r="B19" s="8"/>
      <c r="C19" s="15">
        <v>6</v>
      </c>
      <c r="D19" s="15"/>
      <c r="F19" s="62">
        <v>111546</v>
      </c>
      <c r="G19" s="47">
        <v>190883</v>
      </c>
    </row>
    <row r="20" spans="1:7" ht="12.75">
      <c r="A20" s="2" t="s">
        <v>72</v>
      </c>
      <c r="B20" s="8"/>
      <c r="C20" s="15">
        <v>7</v>
      </c>
      <c r="D20" s="15"/>
      <c r="F20" s="62">
        <v>4959375</v>
      </c>
      <c r="G20" s="47">
        <v>4959375</v>
      </c>
    </row>
    <row r="21" spans="1:9" ht="12.75">
      <c r="A21" s="2" t="s">
        <v>58</v>
      </c>
      <c r="B21" s="8"/>
      <c r="C21" s="15">
        <v>8</v>
      </c>
      <c r="D21" s="15"/>
      <c r="F21" s="62">
        <v>10620174</v>
      </c>
      <c r="G21" s="47">
        <v>10184019</v>
      </c>
      <c r="I21" s="83"/>
    </row>
    <row r="22" spans="1:7" ht="12.75">
      <c r="A22" s="2" t="s">
        <v>48</v>
      </c>
      <c r="B22" s="8"/>
      <c r="C22" s="15">
        <v>9</v>
      </c>
      <c r="D22" s="15"/>
      <c r="F22" s="62">
        <v>3220200</v>
      </c>
      <c r="G22" s="47">
        <v>3220200</v>
      </c>
    </row>
    <row r="23" spans="1:7" ht="12.75">
      <c r="A23" s="4" t="s">
        <v>49</v>
      </c>
      <c r="B23" s="4"/>
      <c r="C23" s="24">
        <v>10</v>
      </c>
      <c r="D23" s="24"/>
      <c r="F23" s="75">
        <v>6009058</v>
      </c>
      <c r="G23" s="103">
        <v>2908305</v>
      </c>
    </row>
    <row r="24" spans="1:7" s="21" customFormat="1" ht="18" customHeight="1">
      <c r="A24" s="20"/>
      <c r="B24" s="39" t="s">
        <v>14</v>
      </c>
      <c r="C24" s="39"/>
      <c r="D24" s="13"/>
      <c r="E24" s="40"/>
      <c r="F24" s="80">
        <f>SUM(F19:F23)</f>
        <v>24920353</v>
      </c>
      <c r="G24" s="109">
        <f>SUM(G19:G23)</f>
        <v>21462782</v>
      </c>
    </row>
    <row r="25" spans="1:7" ht="12.75">
      <c r="A25" s="6"/>
      <c r="B25" s="6"/>
      <c r="C25" s="6"/>
      <c r="D25" s="28"/>
      <c r="F25" s="62"/>
      <c r="G25" s="47"/>
    </row>
    <row r="26" spans="1:9" ht="13.5" thickBot="1">
      <c r="A26" s="10" t="s">
        <v>20</v>
      </c>
      <c r="B26" s="11"/>
      <c r="C26" s="11"/>
      <c r="D26" s="32"/>
      <c r="F26" s="80">
        <f>F24+F16</f>
        <v>122130561</v>
      </c>
      <c r="G26" s="109">
        <f>G24+G16</f>
        <v>111378332</v>
      </c>
      <c r="I26" s="112"/>
    </row>
    <row r="27" spans="1:7" ht="14.25" thickBot="1" thickTop="1">
      <c r="A27" s="22"/>
      <c r="B27" s="14"/>
      <c r="C27" s="14"/>
      <c r="D27" s="33"/>
      <c r="E27" s="33"/>
      <c r="F27" s="82"/>
      <c r="G27" s="14"/>
    </row>
    <row r="28" spans="4:6" ht="12.75">
      <c r="D28" s="15"/>
      <c r="F28" s="62"/>
    </row>
    <row r="29" spans="1:7" ht="12.75">
      <c r="A29" s="1" t="s">
        <v>6</v>
      </c>
      <c r="B29" s="1"/>
      <c r="C29" s="1"/>
      <c r="D29" s="16"/>
      <c r="F29" s="62"/>
      <c r="G29" s="27"/>
    </row>
    <row r="30" spans="1:7" ht="12.75">
      <c r="A30" s="1"/>
      <c r="B30" s="1"/>
      <c r="C30" s="1"/>
      <c r="D30" s="16"/>
      <c r="F30" s="62"/>
      <c r="G30" s="27"/>
    </row>
    <row r="31" spans="1:6" ht="12.75">
      <c r="A31" s="8" t="s">
        <v>3</v>
      </c>
      <c r="D31" s="15"/>
      <c r="F31" s="62"/>
    </row>
    <row r="32" spans="1:7" ht="12.75">
      <c r="A32" s="4" t="s">
        <v>50</v>
      </c>
      <c r="B32" s="4"/>
      <c r="C32" s="24">
        <v>11</v>
      </c>
      <c r="D32" s="24"/>
      <c r="F32" s="75">
        <v>21645086</v>
      </c>
      <c r="G32" s="103">
        <v>38847777</v>
      </c>
    </row>
    <row r="33" spans="1:7" s="21" customFormat="1" ht="18" customHeight="1">
      <c r="A33" s="20"/>
      <c r="B33" s="39" t="s">
        <v>11</v>
      </c>
      <c r="C33" s="39"/>
      <c r="D33" s="39"/>
      <c r="E33" s="41"/>
      <c r="F33" s="75">
        <f>+F32</f>
        <v>21645086</v>
      </c>
      <c r="G33" s="103">
        <v>38847777</v>
      </c>
    </row>
    <row r="34" spans="1:7" ht="12.75">
      <c r="A34" s="6"/>
      <c r="B34" s="7"/>
      <c r="C34" s="7"/>
      <c r="D34" s="7"/>
      <c r="E34" s="26"/>
      <c r="F34" s="49"/>
      <c r="G34" s="6"/>
    </row>
    <row r="35" spans="1:6" ht="12.75">
      <c r="A35" s="8" t="s">
        <v>18</v>
      </c>
      <c r="E35" s="15"/>
      <c r="F35" s="50"/>
    </row>
    <row r="36" spans="1:6" ht="12.75">
      <c r="A36" s="2" t="s">
        <v>59</v>
      </c>
      <c r="E36" s="15"/>
      <c r="F36" s="50"/>
    </row>
    <row r="37" spans="2:7" ht="12.75">
      <c r="B37" s="2" t="s">
        <v>51</v>
      </c>
      <c r="C37" s="15">
        <v>12</v>
      </c>
      <c r="D37" s="15"/>
      <c r="F37" s="62">
        <v>3341961</v>
      </c>
      <c r="G37" s="47">
        <v>4785752</v>
      </c>
    </row>
    <row r="38" spans="1:7" ht="12.75">
      <c r="A38" s="4" t="s">
        <v>52</v>
      </c>
      <c r="B38" s="4"/>
      <c r="C38" s="24">
        <v>13</v>
      </c>
      <c r="D38" s="24"/>
      <c r="E38" s="4"/>
      <c r="F38" s="98">
        <v>5532301</v>
      </c>
      <c r="G38" s="103">
        <v>4663192</v>
      </c>
    </row>
    <row r="39" spans="1:10" s="21" customFormat="1" ht="18" customHeight="1">
      <c r="A39" s="20"/>
      <c r="B39" s="39" t="s">
        <v>15</v>
      </c>
      <c r="C39" s="39"/>
      <c r="D39" s="39"/>
      <c r="E39" s="13"/>
      <c r="F39" s="75">
        <f>F38+F37</f>
        <v>8874262</v>
      </c>
      <c r="G39" s="103">
        <f>SUM(G37:G38)</f>
        <v>9448944</v>
      </c>
      <c r="H39" s="96"/>
      <c r="I39" s="96"/>
      <c r="J39" s="96"/>
    </row>
    <row r="40" spans="2:6" ht="12.75">
      <c r="B40" s="8"/>
      <c r="C40" s="8"/>
      <c r="D40" s="8"/>
      <c r="E40" s="16"/>
      <c r="F40" s="50"/>
    </row>
    <row r="41" spans="1:9" ht="12.75">
      <c r="A41" s="5" t="s">
        <v>4</v>
      </c>
      <c r="B41" s="5"/>
      <c r="C41" s="5"/>
      <c r="D41" s="5"/>
      <c r="E41" s="13"/>
      <c r="F41" s="48">
        <v>91611213</v>
      </c>
      <c r="G41" s="101">
        <v>63081611</v>
      </c>
      <c r="H41" s="83"/>
      <c r="I41" s="83"/>
    </row>
    <row r="42" spans="5:8" ht="12.75">
      <c r="E42" s="15"/>
      <c r="F42" s="50"/>
      <c r="G42" s="46"/>
      <c r="H42" s="83"/>
    </row>
    <row r="43" spans="1:7" ht="13.5" thickBot="1">
      <c r="A43" s="10" t="s">
        <v>21</v>
      </c>
      <c r="B43" s="11"/>
      <c r="C43" s="6"/>
      <c r="D43" s="6"/>
      <c r="E43" s="28"/>
      <c r="F43" s="48">
        <f>F41+F39+F33</f>
        <v>122130561</v>
      </c>
      <c r="G43" s="101">
        <f>G41+G39+G33</f>
        <v>111378332</v>
      </c>
    </row>
    <row r="44" spans="1:10" ht="14.25" thickBot="1" thickTop="1">
      <c r="A44" s="22"/>
      <c r="B44" s="14"/>
      <c r="C44" s="14"/>
      <c r="D44" s="14"/>
      <c r="E44" s="14"/>
      <c r="F44" s="51"/>
      <c r="G44" s="14"/>
      <c r="I44" s="83"/>
      <c r="J44" s="83"/>
    </row>
    <row r="45" spans="1:7" ht="12.75">
      <c r="A45" s="129" t="s">
        <v>1</v>
      </c>
      <c r="B45" s="129"/>
      <c r="C45" s="129"/>
      <c r="D45" s="129"/>
      <c r="E45" s="129"/>
      <c r="F45" s="129"/>
      <c r="G45" s="129"/>
    </row>
    <row r="53" ht="12.75">
      <c r="F53" s="97"/>
    </row>
  </sheetData>
  <sheetProtection password="F5DC" sheet="1" objects="1" scenarios="1" selectLockedCells="1" selectUnlockedCells="1"/>
  <mergeCells count="9">
    <mergeCell ref="A10:B10"/>
    <mergeCell ref="A12:B12"/>
    <mergeCell ref="A45:G45"/>
    <mergeCell ref="A1:G1"/>
    <mergeCell ref="A2:G2"/>
    <mergeCell ref="A3:G3"/>
    <mergeCell ref="A4:G4"/>
    <mergeCell ref="A6:G6"/>
    <mergeCell ref="A5:G5"/>
  </mergeCells>
  <printOptions horizontalCentered="1"/>
  <pageMargins left="0.83" right="0.75" top="1.14" bottom="0.75" header="0.54" footer="0.5"/>
  <pageSetup horizontalDpi="300" verticalDpi="300" orientation="portrait" r:id="rId1"/>
  <headerFooter alignWithMargins="0">
    <oddFooter>&amp;R&amp;"Times New Roman,Regular"&amp;12 3</oddFooter>
  </headerFooter>
  <ignoredErrors>
    <ignoredError sqref="G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zoomScale="90" zoomScaleNormal="90" zoomScalePageLayoutView="0" workbookViewId="0" topLeftCell="A1">
      <selection activeCell="A1" sqref="A1:D1"/>
    </sheetView>
  </sheetViews>
  <sheetFormatPr defaultColWidth="9.140625" defaultRowHeight="12.75"/>
  <cols>
    <col min="1" max="1" width="2.8515625" style="2" customWidth="1"/>
    <col min="2" max="2" width="42.8515625" style="2" customWidth="1"/>
    <col min="3" max="4" width="5.28125" style="2" customWidth="1"/>
    <col min="5" max="5" width="13.140625" style="62" customWidth="1"/>
    <col min="6" max="6" width="12.7109375" style="2" customWidth="1"/>
    <col min="7" max="7" width="11.8515625" style="2" bestFit="1" customWidth="1"/>
    <col min="8" max="16384" width="9.140625" style="2" customWidth="1"/>
  </cols>
  <sheetData>
    <row r="1" spans="1:6" ht="12.75" customHeight="1">
      <c r="A1" s="127" t="s">
        <v>0</v>
      </c>
      <c r="B1" s="127"/>
      <c r="C1" s="127"/>
      <c r="D1" s="127"/>
      <c r="E1" s="2"/>
      <c r="F1" s="50"/>
    </row>
    <row r="2" spans="1:6" ht="12.75">
      <c r="A2" s="127" t="s">
        <v>73</v>
      </c>
      <c r="B2" s="127"/>
      <c r="C2" s="127"/>
      <c r="D2" s="127"/>
      <c r="E2" s="2"/>
      <c r="F2" s="50"/>
    </row>
    <row r="3" spans="1:6" ht="12.75">
      <c r="A3" s="127" t="s">
        <v>87</v>
      </c>
      <c r="B3" s="127"/>
      <c r="C3" s="127"/>
      <c r="D3" s="127"/>
      <c r="E3" s="2"/>
      <c r="F3" s="50"/>
    </row>
    <row r="4" spans="1:6" ht="12.75">
      <c r="A4" s="131" t="s">
        <v>88</v>
      </c>
      <c r="B4" s="131"/>
      <c r="C4" s="131"/>
      <c r="D4" s="131"/>
      <c r="E4" s="2"/>
      <c r="F4" s="50"/>
    </row>
    <row r="5" spans="1:6" ht="12.75">
      <c r="A5" s="131" t="s">
        <v>66</v>
      </c>
      <c r="B5" s="131"/>
      <c r="C5" s="131"/>
      <c r="D5" s="131"/>
      <c r="E5" s="2"/>
      <c r="F5" s="50"/>
    </row>
    <row r="6" spans="1:6" ht="6" customHeight="1" thickBot="1">
      <c r="A6" s="44"/>
      <c r="B6" s="44"/>
      <c r="C6" s="44"/>
      <c r="D6" s="44"/>
      <c r="E6" s="73"/>
      <c r="F6" s="44"/>
    </row>
    <row r="7" spans="1:6" ht="6" customHeight="1">
      <c r="A7" s="43"/>
      <c r="B7" s="43"/>
      <c r="C7" s="43"/>
      <c r="D7" s="43"/>
      <c r="E7" s="74"/>
      <c r="F7" s="43"/>
    </row>
    <row r="8" spans="1:6" ht="12.75">
      <c r="A8" s="4"/>
      <c r="B8" s="4"/>
      <c r="C8" s="24" t="s">
        <v>45</v>
      </c>
      <c r="D8" s="24"/>
      <c r="E8" s="111">
        <v>2011</v>
      </c>
      <c r="F8" s="85" t="s">
        <v>70</v>
      </c>
    </row>
    <row r="9" ht="6" customHeight="1"/>
    <row r="10" spans="1:6" ht="12.75">
      <c r="A10" s="7" t="s">
        <v>80</v>
      </c>
      <c r="B10" s="7"/>
      <c r="C10" s="28"/>
      <c r="D10" s="28"/>
      <c r="E10" s="49"/>
      <c r="F10" s="45"/>
    </row>
    <row r="11" spans="1:6" ht="12.75">
      <c r="A11" s="135" t="s">
        <v>81</v>
      </c>
      <c r="B11" s="136"/>
      <c r="C11" s="28">
        <v>15</v>
      </c>
      <c r="D11" s="28"/>
      <c r="E11" s="49">
        <v>3649167</v>
      </c>
      <c r="F11" s="100">
        <v>13691996</v>
      </c>
    </row>
    <row r="12" spans="1:6" ht="12.75">
      <c r="A12" s="133" t="s">
        <v>82</v>
      </c>
      <c r="B12" s="134"/>
      <c r="C12" s="24">
        <v>15</v>
      </c>
      <c r="D12" s="24"/>
      <c r="E12" s="48">
        <v>1094267</v>
      </c>
      <c r="F12" s="101">
        <v>29738365</v>
      </c>
    </row>
    <row r="13" spans="1:6" ht="6.75" customHeight="1">
      <c r="A13" s="89"/>
      <c r="B13" s="90"/>
      <c r="C13" s="28"/>
      <c r="D13" s="28"/>
      <c r="E13" s="49"/>
      <c r="F13" s="54"/>
    </row>
    <row r="14" spans="1:6" ht="12.75">
      <c r="A14" s="8" t="s">
        <v>94</v>
      </c>
      <c r="D14" s="15"/>
      <c r="E14" s="91">
        <f>+E11-E12</f>
        <v>2554900</v>
      </c>
      <c r="F14" s="54">
        <f>+F11-F12</f>
        <v>-16046369</v>
      </c>
    </row>
    <row r="15" spans="1:6" ht="12.75">
      <c r="A15" s="8" t="s">
        <v>83</v>
      </c>
      <c r="D15" s="15"/>
      <c r="E15" s="91">
        <v>25268581</v>
      </c>
      <c r="F15" s="102">
        <v>28712279</v>
      </c>
    </row>
    <row r="16" spans="1:6" ht="12.75">
      <c r="A16" s="135" t="s">
        <v>84</v>
      </c>
      <c r="B16" s="136"/>
      <c r="C16" s="90"/>
      <c r="D16" s="28"/>
      <c r="E16" s="91">
        <v>7420008</v>
      </c>
      <c r="F16" s="102">
        <v>808579</v>
      </c>
    </row>
    <row r="17" spans="1:6" ht="12.75">
      <c r="A17" s="89" t="s">
        <v>104</v>
      </c>
      <c r="B17" s="90"/>
      <c r="C17" s="90"/>
      <c r="D17" s="28"/>
      <c r="E17" s="91">
        <v>371471</v>
      </c>
      <c r="F17" s="102">
        <v>196769</v>
      </c>
    </row>
    <row r="18" spans="1:6" ht="12.75" customHeight="1">
      <c r="A18" s="5" t="s">
        <v>105</v>
      </c>
      <c r="B18" s="4"/>
      <c r="C18" s="24"/>
      <c r="D18" s="24"/>
      <c r="E18" s="48">
        <v>616477</v>
      </c>
      <c r="F18" s="101">
        <v>367353</v>
      </c>
    </row>
    <row r="19" spans="1:6" ht="12.75" customHeight="1">
      <c r="A19" s="5" t="s">
        <v>85</v>
      </c>
      <c r="B19" s="5"/>
      <c r="C19" s="4"/>
      <c r="D19" s="24"/>
      <c r="E19" s="48">
        <f>SUM(E14:E18)</f>
        <v>36231437</v>
      </c>
      <c r="F19" s="101">
        <f>SUM(F14:F18)</f>
        <v>14038611</v>
      </c>
    </row>
    <row r="20" spans="4:6" ht="6" customHeight="1">
      <c r="D20" s="15"/>
      <c r="E20" s="50"/>
      <c r="F20" s="53"/>
    </row>
    <row r="21" spans="1:6" ht="12.75">
      <c r="A21" s="8" t="s">
        <v>7</v>
      </c>
      <c r="B21" s="8"/>
      <c r="C21" s="8"/>
      <c r="D21" s="16"/>
      <c r="E21" s="50"/>
      <c r="F21" s="53"/>
    </row>
    <row r="22" spans="1:6" ht="12.75">
      <c r="A22" s="8" t="s">
        <v>8</v>
      </c>
      <c r="D22" s="15"/>
      <c r="E22" s="50"/>
      <c r="F22" s="53"/>
    </row>
    <row r="23" spans="1:6" ht="12.75">
      <c r="A23" s="2" t="s">
        <v>30</v>
      </c>
      <c r="D23" s="15"/>
      <c r="E23" s="50">
        <v>14056816</v>
      </c>
      <c r="F23" s="46">
        <v>15625357</v>
      </c>
    </row>
    <row r="24" spans="1:6" ht="12.75">
      <c r="A24" s="2" t="s">
        <v>31</v>
      </c>
      <c r="D24" s="15"/>
      <c r="E24" s="50">
        <v>5997954</v>
      </c>
      <c r="F24" s="46">
        <v>4394208</v>
      </c>
    </row>
    <row r="25" spans="1:6" ht="12.75">
      <c r="A25" s="4" t="s">
        <v>32</v>
      </c>
      <c r="B25" s="4"/>
      <c r="C25" s="4"/>
      <c r="D25" s="24"/>
      <c r="E25" s="48">
        <v>34000</v>
      </c>
      <c r="F25" s="101">
        <v>193000</v>
      </c>
    </row>
    <row r="26" spans="1:6" ht="15.75" customHeight="1">
      <c r="A26" s="4"/>
      <c r="B26" s="4"/>
      <c r="C26" s="4"/>
      <c r="D26" s="24"/>
      <c r="E26" s="77">
        <f>SUM(E23:E25)</f>
        <v>20088770</v>
      </c>
      <c r="F26" s="52">
        <f>SUM(F23:F25)</f>
        <v>20212565</v>
      </c>
    </row>
    <row r="27" spans="1:6" ht="12.75">
      <c r="A27" s="7" t="s">
        <v>9</v>
      </c>
      <c r="D27" s="15"/>
      <c r="E27" s="50"/>
      <c r="F27" s="53"/>
    </row>
    <row r="28" spans="1:7" ht="12.75">
      <c r="A28" s="17" t="s">
        <v>62</v>
      </c>
      <c r="D28" s="15"/>
      <c r="E28" s="50">
        <v>2501068</v>
      </c>
      <c r="F28" s="46">
        <v>2620483</v>
      </c>
      <c r="G28" s="9"/>
    </row>
    <row r="29" spans="1:6" ht="12.75">
      <c r="A29" s="17" t="s">
        <v>77</v>
      </c>
      <c r="D29" s="15"/>
      <c r="E29" s="50">
        <f>1732186+95240</f>
        <v>1827426</v>
      </c>
      <c r="F29" s="46">
        <v>713013</v>
      </c>
    </row>
    <row r="30" spans="1:6" ht="12.75">
      <c r="A30" s="17" t="s">
        <v>35</v>
      </c>
      <c r="D30" s="15"/>
      <c r="E30" s="50">
        <v>780738.58</v>
      </c>
      <c r="F30" s="46">
        <v>762549</v>
      </c>
    </row>
    <row r="31" spans="1:8" ht="12.75">
      <c r="A31" s="17" t="s">
        <v>36</v>
      </c>
      <c r="D31" s="15"/>
      <c r="E31" s="50">
        <v>637593</v>
      </c>
      <c r="F31" s="46">
        <v>1417517</v>
      </c>
      <c r="H31" s="83"/>
    </row>
    <row r="32" spans="1:6" ht="12.75">
      <c r="A32" s="17" t="s">
        <v>34</v>
      </c>
      <c r="D32" s="15"/>
      <c r="E32" s="50">
        <v>569619</v>
      </c>
      <c r="F32" s="46">
        <v>421610</v>
      </c>
    </row>
    <row r="33" spans="1:6" ht="12.75">
      <c r="A33" s="17" t="s">
        <v>38</v>
      </c>
      <c r="D33" s="15"/>
      <c r="E33" s="50">
        <v>451412</v>
      </c>
      <c r="F33" s="46">
        <v>489384</v>
      </c>
    </row>
    <row r="34" spans="1:6" ht="12.75">
      <c r="A34" s="17" t="s">
        <v>37</v>
      </c>
      <c r="D34" s="15"/>
      <c r="E34" s="50">
        <v>403254</v>
      </c>
      <c r="F34" s="46">
        <v>403095</v>
      </c>
    </row>
    <row r="35" spans="1:6" ht="12.75">
      <c r="A35" s="17" t="s">
        <v>75</v>
      </c>
      <c r="D35" s="15"/>
      <c r="E35" s="50">
        <v>397000</v>
      </c>
      <c r="F35" s="46">
        <v>282083</v>
      </c>
    </row>
    <row r="36" spans="1:6" ht="12.75">
      <c r="A36" s="17" t="s">
        <v>78</v>
      </c>
      <c r="D36" s="15"/>
      <c r="E36" s="113">
        <v>348339</v>
      </c>
      <c r="F36" s="46">
        <v>434050</v>
      </c>
    </row>
    <row r="37" spans="1:6" ht="12.75">
      <c r="A37" s="17" t="s">
        <v>33</v>
      </c>
      <c r="D37" s="15"/>
      <c r="E37" s="50">
        <f>43673+253630</f>
        <v>297303</v>
      </c>
      <c r="F37" s="46">
        <f>25738+91439</f>
        <v>117177</v>
      </c>
    </row>
    <row r="38" spans="1:6" ht="12.75">
      <c r="A38" s="17" t="s">
        <v>63</v>
      </c>
      <c r="D38" s="15"/>
      <c r="E38" s="50">
        <v>259756</v>
      </c>
      <c r="F38" s="46">
        <v>309600</v>
      </c>
    </row>
    <row r="39" spans="1:6" ht="12.75">
      <c r="A39" s="17" t="s">
        <v>89</v>
      </c>
      <c r="B39" s="6"/>
      <c r="C39" s="6"/>
      <c r="D39" s="28"/>
      <c r="E39" s="92">
        <v>240000</v>
      </c>
      <c r="F39" s="88" t="s">
        <v>28</v>
      </c>
    </row>
    <row r="40" spans="1:6" ht="12.75">
      <c r="A40" s="17" t="s">
        <v>42</v>
      </c>
      <c r="D40" s="15"/>
      <c r="E40" s="50">
        <v>113127</v>
      </c>
      <c r="F40" s="46">
        <v>67259</v>
      </c>
    </row>
    <row r="41" spans="1:6" ht="12.75">
      <c r="A41" s="17" t="s">
        <v>41</v>
      </c>
      <c r="D41" s="15"/>
      <c r="E41" s="50">
        <v>92692</v>
      </c>
      <c r="F41" s="46">
        <v>90047</v>
      </c>
    </row>
    <row r="42" spans="1:6" ht="12.75">
      <c r="A42" s="17" t="s">
        <v>43</v>
      </c>
      <c r="D42" s="15"/>
      <c r="E42" s="50">
        <v>52128</v>
      </c>
      <c r="F42" s="46">
        <v>87558</v>
      </c>
    </row>
    <row r="43" spans="1:6" ht="12.75">
      <c r="A43" s="17" t="s">
        <v>39</v>
      </c>
      <c r="D43" s="15"/>
      <c r="E43" s="50">
        <v>47205</v>
      </c>
      <c r="F43" s="46">
        <v>35237</v>
      </c>
    </row>
    <row r="44" spans="1:6" ht="12.75">
      <c r="A44" s="17" t="s">
        <v>40</v>
      </c>
      <c r="B44" s="6"/>
      <c r="C44" s="6"/>
      <c r="D44" s="28"/>
      <c r="E44" s="49">
        <v>25307</v>
      </c>
      <c r="F44" s="100">
        <v>65440</v>
      </c>
    </row>
    <row r="45" spans="1:6" ht="12.75">
      <c r="A45" s="17" t="s">
        <v>76</v>
      </c>
      <c r="D45" s="15"/>
      <c r="E45" s="50">
        <v>22425</v>
      </c>
      <c r="F45" s="46">
        <v>22425</v>
      </c>
    </row>
    <row r="46" spans="1:6" ht="12.75" hidden="1">
      <c r="A46" s="17" t="s">
        <v>55</v>
      </c>
      <c r="B46" s="6"/>
      <c r="C46" s="6"/>
      <c r="D46" s="28"/>
      <c r="E46" s="88">
        <v>0</v>
      </c>
      <c r="F46" s="88" t="s">
        <v>28</v>
      </c>
    </row>
    <row r="47" spans="1:6" ht="12.75">
      <c r="A47" s="17" t="s">
        <v>90</v>
      </c>
      <c r="B47" s="6"/>
      <c r="C47" s="6"/>
      <c r="D47" s="28"/>
      <c r="E47" s="92">
        <v>12500</v>
      </c>
      <c r="F47" s="114" t="s">
        <v>28</v>
      </c>
    </row>
    <row r="48" spans="1:6" ht="12.75">
      <c r="A48" s="17" t="s">
        <v>91</v>
      </c>
      <c r="B48" s="6"/>
      <c r="C48" s="6"/>
      <c r="D48" s="28"/>
      <c r="E48" s="92">
        <v>11262</v>
      </c>
      <c r="F48" s="114" t="s">
        <v>28</v>
      </c>
    </row>
    <row r="49" spans="1:6" ht="12.75">
      <c r="A49" s="6" t="s">
        <v>74</v>
      </c>
      <c r="D49" s="15"/>
      <c r="E49" s="114" t="s">
        <v>28</v>
      </c>
      <c r="F49" s="46">
        <v>25311671</v>
      </c>
    </row>
    <row r="50" spans="1:6" ht="12.75">
      <c r="A50" s="17" t="s">
        <v>106</v>
      </c>
      <c r="D50" s="15"/>
      <c r="E50" s="114" t="s">
        <v>28</v>
      </c>
      <c r="F50" s="46">
        <v>183150</v>
      </c>
    </row>
    <row r="51" spans="1:6" ht="12.75">
      <c r="A51" s="34" t="s">
        <v>44</v>
      </c>
      <c r="D51" s="15"/>
      <c r="E51" s="50">
        <f>275977+9423</f>
        <v>285400</v>
      </c>
      <c r="F51" s="46">
        <f>283664-22425+894</f>
        <v>262133</v>
      </c>
    </row>
    <row r="52" spans="1:6" ht="15" customHeight="1">
      <c r="A52" s="35"/>
      <c r="B52" s="35"/>
      <c r="C52" s="35"/>
      <c r="D52" s="36"/>
      <c r="E52" s="78">
        <f>SUM(E28:E51)</f>
        <v>9375554.58</v>
      </c>
      <c r="F52" s="55">
        <f>SUM(F28:F51)</f>
        <v>34095481</v>
      </c>
    </row>
    <row r="53" spans="1:6" ht="6" customHeight="1">
      <c r="A53" s="6"/>
      <c r="B53" s="6"/>
      <c r="C53" s="6"/>
      <c r="D53" s="6"/>
      <c r="E53" s="71"/>
      <c r="F53" s="54"/>
    </row>
    <row r="54" spans="1:8" ht="12.75">
      <c r="A54" s="5" t="s">
        <v>53</v>
      </c>
      <c r="B54" s="4"/>
      <c r="C54" s="4"/>
      <c r="D54" s="4"/>
      <c r="E54" s="75">
        <f>E26+E52</f>
        <v>29464324.58</v>
      </c>
      <c r="F54" s="103">
        <f>F26+F52</f>
        <v>54308046</v>
      </c>
      <c r="G54" s="9"/>
      <c r="H54" s="9"/>
    </row>
    <row r="55" spans="1:6" ht="5.25" customHeight="1">
      <c r="A55" s="7"/>
      <c r="B55" s="6"/>
      <c r="C55" s="6"/>
      <c r="D55" s="6"/>
      <c r="E55" s="71"/>
      <c r="F55" s="54"/>
    </row>
    <row r="56" spans="1:7" ht="12.75">
      <c r="A56" s="8" t="s">
        <v>97</v>
      </c>
      <c r="E56" s="62">
        <f>+E19-E26-E52</f>
        <v>6767112.42</v>
      </c>
      <c r="F56" s="47">
        <f>+F19-F26-F52</f>
        <v>-40269435</v>
      </c>
      <c r="G56" s="83"/>
    </row>
    <row r="57" spans="1:7" ht="12.75">
      <c r="A57" s="5" t="s">
        <v>96</v>
      </c>
      <c r="B57" s="4"/>
      <c r="C57" s="4"/>
      <c r="D57" s="4"/>
      <c r="E57" s="75">
        <v>-2368489</v>
      </c>
      <c r="F57" s="123" t="s">
        <v>28</v>
      </c>
      <c r="G57" s="83"/>
    </row>
    <row r="58" spans="1:6" ht="6" customHeight="1">
      <c r="A58" s="7"/>
      <c r="B58" s="6"/>
      <c r="C58" s="28"/>
      <c r="D58" s="28"/>
      <c r="E58" s="49"/>
      <c r="F58" s="54"/>
    </row>
    <row r="59" spans="1:6" ht="13.5" thickBot="1">
      <c r="A59" s="10" t="s">
        <v>95</v>
      </c>
      <c r="B59" s="11"/>
      <c r="C59" s="11"/>
      <c r="D59" s="11"/>
      <c r="E59" s="99">
        <f>SUM(E56:E57)</f>
        <v>4398623.42</v>
      </c>
      <c r="F59" s="104">
        <f>SUM(F56:F57)</f>
        <v>-40269435</v>
      </c>
    </row>
    <row r="60" spans="1:6" ht="9.75" customHeight="1" thickBot="1" thickTop="1">
      <c r="A60" s="14"/>
      <c r="B60" s="14"/>
      <c r="C60" s="14"/>
      <c r="D60" s="14"/>
      <c r="E60" s="64"/>
      <c r="F60" s="56"/>
    </row>
    <row r="61" spans="1:6" ht="12.75">
      <c r="A61" s="18" t="s">
        <v>1</v>
      </c>
      <c r="F61" s="29"/>
    </row>
    <row r="62" ht="12.75">
      <c r="F62" s="29"/>
    </row>
    <row r="63" ht="12.75">
      <c r="F63" s="29"/>
    </row>
    <row r="64" spans="2:6" s="6" customFormat="1" ht="12.75">
      <c r="B64" s="19"/>
      <c r="C64" s="19"/>
      <c r="D64" s="19"/>
      <c r="E64" s="76"/>
      <c r="F64" s="38"/>
    </row>
    <row r="65" spans="2:6" s="6" customFormat="1" ht="12.75">
      <c r="B65" s="19"/>
      <c r="C65" s="19"/>
      <c r="D65" s="19"/>
      <c r="E65" s="76"/>
      <c r="F65" s="38"/>
    </row>
    <row r="66" spans="2:6" s="6" customFormat="1" ht="12.75">
      <c r="B66" s="19"/>
      <c r="C66" s="19"/>
      <c r="D66" s="19"/>
      <c r="E66" s="76"/>
      <c r="F66" s="38"/>
    </row>
    <row r="67" spans="5:6" s="6" customFormat="1" ht="12.75">
      <c r="E67" s="71"/>
      <c r="F67" s="30"/>
    </row>
    <row r="68" spans="5:6" s="6" customFormat="1" ht="12.75">
      <c r="E68" s="71"/>
      <c r="F68" s="30"/>
    </row>
    <row r="69" ht="12.75">
      <c r="F69" s="29"/>
    </row>
    <row r="70" ht="12.75">
      <c r="F70" s="29"/>
    </row>
    <row r="71" ht="12.75">
      <c r="F71" s="29"/>
    </row>
    <row r="72" ht="12.75">
      <c r="F72" s="29"/>
    </row>
  </sheetData>
  <sheetProtection password="F5DC" sheet="1" objects="1" scenarios="1" selectLockedCells="1" selectUnlockedCells="1"/>
  <mergeCells count="8">
    <mergeCell ref="A12:B12"/>
    <mergeCell ref="A16:B16"/>
    <mergeCell ref="A5:D5"/>
    <mergeCell ref="A1:D1"/>
    <mergeCell ref="A2:D2"/>
    <mergeCell ref="A3:D3"/>
    <mergeCell ref="A4:D4"/>
    <mergeCell ref="A11:B11"/>
  </mergeCells>
  <printOptions horizontalCentered="1"/>
  <pageMargins left="0.79" right="0.75" top="0.48" bottom="0.44" header="0.24" footer="0.3"/>
  <pageSetup orientation="portrait" scale="90" r:id="rId1"/>
  <headerFooter alignWithMargins="0">
    <oddFooter>&amp;R&amp;"Times New Roman,Regular"&amp;12 &amp;10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="90" zoomScaleNormal="90" zoomScalePageLayoutView="0" workbookViewId="0" topLeftCell="A1">
      <selection activeCell="A1" sqref="A1:E1"/>
    </sheetView>
  </sheetViews>
  <sheetFormatPr defaultColWidth="9.140625" defaultRowHeight="12.75"/>
  <cols>
    <col min="1" max="1" width="45.140625" style="2" customWidth="1"/>
    <col min="2" max="2" width="5.7109375" style="2" customWidth="1"/>
    <col min="3" max="3" width="4.00390625" style="2" customWidth="1"/>
    <col min="4" max="4" width="14.421875" style="62" customWidth="1"/>
    <col min="5" max="5" width="13.57421875" style="2" customWidth="1"/>
    <col min="6" max="16384" width="9.140625" style="2" customWidth="1"/>
  </cols>
  <sheetData>
    <row r="1" spans="1:5" ht="12.75">
      <c r="A1" s="127" t="s">
        <v>0</v>
      </c>
      <c r="B1" s="127"/>
      <c r="C1" s="127"/>
      <c r="D1" s="127"/>
      <c r="E1" s="127"/>
    </row>
    <row r="2" spans="1:5" ht="12.75">
      <c r="A2" s="127" t="s">
        <v>60</v>
      </c>
      <c r="B2" s="127"/>
      <c r="C2" s="127"/>
      <c r="D2" s="127"/>
      <c r="E2" s="127"/>
    </row>
    <row r="3" spans="1:5" ht="12.75">
      <c r="A3" s="127" t="s">
        <v>87</v>
      </c>
      <c r="B3" s="127"/>
      <c r="C3" s="127"/>
      <c r="D3" s="127"/>
      <c r="E3" s="127"/>
    </row>
    <row r="4" spans="1:5" ht="12.75">
      <c r="A4" s="131" t="s">
        <v>88</v>
      </c>
      <c r="B4" s="131"/>
      <c r="C4" s="131"/>
      <c r="D4" s="131"/>
      <c r="E4" s="131"/>
    </row>
    <row r="5" spans="1:5" ht="12.75">
      <c r="A5" s="27" t="s">
        <v>66</v>
      </c>
      <c r="B5" s="27"/>
      <c r="C5" s="27"/>
      <c r="D5" s="60"/>
      <c r="E5" s="27"/>
    </row>
    <row r="6" spans="1:5" ht="13.5" thickBot="1">
      <c r="A6" s="12"/>
      <c r="B6" s="12"/>
      <c r="C6" s="12"/>
      <c r="D6" s="61"/>
      <c r="E6" s="12"/>
    </row>
    <row r="8" spans="1:5" ht="12.75">
      <c r="A8" s="4"/>
      <c r="B8" s="24" t="s">
        <v>64</v>
      </c>
      <c r="C8" s="24"/>
      <c r="D8" s="111">
        <v>2011</v>
      </c>
      <c r="E8" s="85" t="s">
        <v>70</v>
      </c>
    </row>
    <row r="10" spans="1:4" ht="12.75">
      <c r="A10" s="8" t="s">
        <v>54</v>
      </c>
      <c r="B10" s="15">
        <v>14</v>
      </c>
      <c r="C10" s="15"/>
      <c r="D10" s="50"/>
    </row>
    <row r="11" spans="1:5" ht="12.75">
      <c r="A11" s="4" t="s">
        <v>92</v>
      </c>
      <c r="B11" s="4"/>
      <c r="C11" s="24"/>
      <c r="D11" s="48">
        <v>257667400</v>
      </c>
      <c r="E11" s="101">
        <v>257667400</v>
      </c>
    </row>
    <row r="12" spans="3:5" ht="12.75">
      <c r="C12" s="15"/>
      <c r="D12" s="50"/>
      <c r="E12" s="9"/>
    </row>
    <row r="13" spans="1:5" ht="12.75">
      <c r="A13" s="8" t="s">
        <v>65</v>
      </c>
      <c r="B13" s="8"/>
      <c r="C13" s="15"/>
      <c r="D13" s="50"/>
      <c r="E13" s="9"/>
    </row>
    <row r="14" spans="1:5" ht="12.75">
      <c r="A14" s="2" t="s">
        <v>12</v>
      </c>
      <c r="C14" s="15"/>
      <c r="D14" s="50">
        <f>+E18</f>
        <v>-194585789</v>
      </c>
      <c r="E14" s="46">
        <v>-155112477</v>
      </c>
    </row>
    <row r="15" spans="1:5" ht="12.75">
      <c r="A15" s="2" t="s">
        <v>93</v>
      </c>
      <c r="C15" s="15"/>
      <c r="D15" s="50">
        <v>4398623</v>
      </c>
      <c r="E15" s="46">
        <v>-40269435</v>
      </c>
    </row>
    <row r="16" spans="1:5" ht="12.75">
      <c r="A16" s="4" t="s">
        <v>57</v>
      </c>
      <c r="B16" s="4"/>
      <c r="C16" s="24"/>
      <c r="D16" s="84">
        <v>24130979</v>
      </c>
      <c r="E16" s="105">
        <f>928293-2-197801-500+66133</f>
        <v>796123</v>
      </c>
    </row>
    <row r="17" spans="3:5" ht="12.75">
      <c r="C17" s="15"/>
      <c r="D17" s="50"/>
      <c r="E17" s="57"/>
    </row>
    <row r="18" spans="1:5" ht="12.75">
      <c r="A18" s="4" t="s">
        <v>13</v>
      </c>
      <c r="B18" s="4"/>
      <c r="C18" s="24"/>
      <c r="D18" s="48">
        <f>D14+D15+D16</f>
        <v>-166056187</v>
      </c>
      <c r="E18" s="58">
        <f>+E14+E15+E16</f>
        <v>-194585789</v>
      </c>
    </row>
    <row r="19" spans="3:5" ht="12.75">
      <c r="C19" s="15"/>
      <c r="D19" s="50"/>
      <c r="E19" s="57"/>
    </row>
    <row r="20" spans="1:5" ht="13.5" thickBot="1">
      <c r="A20" s="11"/>
      <c r="B20" s="11"/>
      <c r="C20" s="32"/>
      <c r="D20" s="63">
        <f>+D11+D18</f>
        <v>91611213</v>
      </c>
      <c r="E20" s="59">
        <f>+E11+E18</f>
        <v>63081611</v>
      </c>
    </row>
    <row r="21" spans="1:5" ht="14.25" thickBot="1" thickTop="1">
      <c r="A21" s="14"/>
      <c r="B21" s="14"/>
      <c r="C21" s="14"/>
      <c r="D21" s="64"/>
      <c r="E21" s="14"/>
    </row>
    <row r="22" spans="1:5" ht="12.75">
      <c r="A22" s="137" t="s">
        <v>1</v>
      </c>
      <c r="B22" s="137"/>
      <c r="C22" s="137"/>
      <c r="D22" s="137"/>
      <c r="E22" s="137"/>
    </row>
  </sheetData>
  <sheetProtection password="F5DC" sheet="1" objects="1" scenarios="1" selectLockedCells="1" selectUnlockedCells="1"/>
  <mergeCells count="5">
    <mergeCell ref="A1:E1"/>
    <mergeCell ref="A2:E2"/>
    <mergeCell ref="A3:E3"/>
    <mergeCell ref="A22:E22"/>
    <mergeCell ref="A4:E4"/>
  </mergeCells>
  <printOptions horizontalCentered="1"/>
  <pageMargins left="0.83" right="0.75" top="1.31" bottom="0.75" header="0.5" footer="0.5"/>
  <pageSetup horizontalDpi="300" verticalDpi="300" orientation="portrait" r:id="rId1"/>
  <headerFooter alignWithMargins="0">
    <oddFooter>&amp;R&amp;"Times New Roman,Regular"&amp;12 &amp;10 5</oddFooter>
  </headerFooter>
  <ignoredErrors>
    <ignoredError sqref="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="90" zoomScaleNormal="90" zoomScalePageLayoutView="0" workbookViewId="0" topLeftCell="A1">
      <selection activeCell="A1" sqref="A1:E1"/>
    </sheetView>
  </sheetViews>
  <sheetFormatPr defaultColWidth="9.140625" defaultRowHeight="12.75"/>
  <cols>
    <col min="1" max="1" width="3.140625" style="2" customWidth="1"/>
    <col min="2" max="2" width="3.28125" style="2" customWidth="1"/>
    <col min="3" max="3" width="50.140625" style="2" customWidth="1"/>
    <col min="4" max="4" width="12.57421875" style="47" customWidth="1"/>
    <col min="5" max="5" width="14.140625" style="2" customWidth="1"/>
    <col min="6" max="6" width="9.140625" style="2" customWidth="1"/>
    <col min="7" max="7" width="14.57421875" style="2" bestFit="1" customWidth="1"/>
    <col min="8" max="16384" width="9.140625" style="2" customWidth="1"/>
  </cols>
  <sheetData>
    <row r="1" spans="1:5" ht="12.75">
      <c r="A1" s="127" t="s">
        <v>0</v>
      </c>
      <c r="B1" s="127"/>
      <c r="C1" s="127"/>
      <c r="D1" s="127"/>
      <c r="E1" s="127"/>
    </row>
    <row r="2" spans="1:5" ht="12.75">
      <c r="A2" s="127" t="s">
        <v>61</v>
      </c>
      <c r="B2" s="127"/>
      <c r="C2" s="127"/>
      <c r="D2" s="127"/>
      <c r="E2" s="127"/>
    </row>
    <row r="3" spans="1:5" ht="12.75">
      <c r="A3" s="127" t="s">
        <v>87</v>
      </c>
      <c r="B3" s="127"/>
      <c r="C3" s="127"/>
      <c r="D3" s="127"/>
      <c r="E3" s="127"/>
    </row>
    <row r="4" spans="1:5" ht="12.75">
      <c r="A4" s="131" t="s">
        <v>88</v>
      </c>
      <c r="B4" s="131"/>
      <c r="C4" s="131"/>
      <c r="D4" s="131"/>
      <c r="E4" s="131"/>
    </row>
    <row r="5" spans="1:5" ht="12.75">
      <c r="A5" s="131" t="s">
        <v>66</v>
      </c>
      <c r="B5" s="131"/>
      <c r="C5" s="131"/>
      <c r="D5" s="131"/>
      <c r="E5" s="140"/>
    </row>
    <row r="6" spans="1:5" ht="13.5" thickBot="1">
      <c r="A6" s="132"/>
      <c r="B6" s="132"/>
      <c r="C6" s="132"/>
      <c r="D6" s="69"/>
      <c r="E6" s="3"/>
    </row>
    <row r="7" ht="12.75">
      <c r="E7" s="6"/>
    </row>
    <row r="8" spans="1:6" ht="12.75">
      <c r="A8" s="4"/>
      <c r="B8" s="4"/>
      <c r="C8" s="4"/>
      <c r="D8" s="111">
        <v>2011</v>
      </c>
      <c r="E8" s="86">
        <v>2010</v>
      </c>
      <c r="F8" s="26"/>
    </row>
    <row r="9" spans="1:6" ht="12.75">
      <c r="A9" s="6"/>
      <c r="B9" s="6"/>
      <c r="C9" s="6"/>
      <c r="D9" s="87"/>
      <c r="E9" s="29"/>
      <c r="F9" s="6"/>
    </row>
    <row r="10" spans="1:6" ht="12.75">
      <c r="A10" s="128" t="s">
        <v>16</v>
      </c>
      <c r="B10" s="139"/>
      <c r="C10" s="139"/>
      <c r="D10" s="70"/>
      <c r="F10" s="6"/>
    </row>
    <row r="11" spans="1:7" ht="12.75">
      <c r="A11" s="138" t="s">
        <v>22</v>
      </c>
      <c r="B11" s="138"/>
      <c r="C11" s="138"/>
      <c r="D11" s="79">
        <v>5323399.85</v>
      </c>
      <c r="E11" s="107">
        <v>13296812</v>
      </c>
      <c r="F11" s="23"/>
      <c r="G11" s="42"/>
    </row>
    <row r="12" spans="1:6" ht="12.75">
      <c r="A12" s="138" t="s">
        <v>23</v>
      </c>
      <c r="B12" s="138"/>
      <c r="C12" s="138"/>
      <c r="D12" s="79">
        <v>28963204.48</v>
      </c>
      <c r="E12" s="107">
        <v>28712279</v>
      </c>
      <c r="F12" s="23"/>
    </row>
    <row r="13" spans="1:6" ht="12.75">
      <c r="A13" s="138" t="s">
        <v>24</v>
      </c>
      <c r="B13" s="138"/>
      <c r="C13" s="138"/>
      <c r="D13" s="79">
        <v>7088989</v>
      </c>
      <c r="E13" s="107">
        <v>808579</v>
      </c>
      <c r="F13" s="23"/>
    </row>
    <row r="14" spans="1:6" ht="12.75">
      <c r="A14" s="138" t="s">
        <v>25</v>
      </c>
      <c r="B14" s="138"/>
      <c r="C14" s="138"/>
      <c r="D14" s="79">
        <v>381804.21</v>
      </c>
      <c r="E14" s="107">
        <v>196769</v>
      </c>
      <c r="F14" s="23"/>
    </row>
    <row r="15" spans="1:7" ht="12.75">
      <c r="A15" s="138" t="s">
        <v>26</v>
      </c>
      <c r="B15" s="138"/>
      <c r="C15" s="138"/>
      <c r="D15" s="79">
        <v>1338.04</v>
      </c>
      <c r="E15" s="107">
        <v>367353</v>
      </c>
      <c r="F15" s="23"/>
      <c r="G15" s="83"/>
    </row>
    <row r="16" spans="1:7" ht="12.75">
      <c r="A16" s="93" t="s">
        <v>67</v>
      </c>
      <c r="B16" s="93"/>
      <c r="C16" s="93"/>
      <c r="D16" s="94">
        <v>-25223408.29</v>
      </c>
      <c r="E16" s="108">
        <v>-16948343</v>
      </c>
      <c r="F16" s="23"/>
      <c r="G16" s="108"/>
    </row>
    <row r="17" spans="1:7" ht="12.75">
      <c r="A17" s="39" t="s">
        <v>102</v>
      </c>
      <c r="B17" s="39"/>
      <c r="C17" s="39"/>
      <c r="D17" s="80">
        <f>-5403763.11+-259431.26</f>
        <v>-5663194.37</v>
      </c>
      <c r="E17" s="103">
        <v>-6731982</v>
      </c>
      <c r="F17" s="23"/>
      <c r="G17" s="119"/>
    </row>
    <row r="18" spans="1:6" ht="12.75">
      <c r="A18" s="6" t="s">
        <v>101</v>
      </c>
      <c r="B18" s="6"/>
      <c r="C18" s="6"/>
      <c r="D18" s="125">
        <f>SUM(D11:D17)</f>
        <v>10872132.919999998</v>
      </c>
      <c r="E18" s="126">
        <f>SUM(E11:E17)</f>
        <v>19701467</v>
      </c>
      <c r="F18" s="23"/>
    </row>
    <row r="19" spans="1:6" ht="12.75">
      <c r="A19" s="4" t="s">
        <v>107</v>
      </c>
      <c r="B19" s="4"/>
      <c r="C19" s="124"/>
      <c r="D19" s="106">
        <v>-6730724.77</v>
      </c>
      <c r="E19" s="47">
        <v>-6707652</v>
      </c>
      <c r="F19" s="23"/>
    </row>
    <row r="20" spans="1:6" ht="12.75">
      <c r="A20" s="118" t="s">
        <v>79</v>
      </c>
      <c r="B20" s="35"/>
      <c r="C20" s="35"/>
      <c r="D20" s="117">
        <f>+D18+D19</f>
        <v>4141408.1499999985</v>
      </c>
      <c r="E20" s="121">
        <f>+E19+E18</f>
        <v>12993815</v>
      </c>
      <c r="F20" s="23"/>
    </row>
    <row r="21" spans="1:7" ht="12.75">
      <c r="A21" s="43"/>
      <c r="D21" s="62"/>
      <c r="E21" s="65"/>
      <c r="F21" s="23"/>
      <c r="G21" s="47"/>
    </row>
    <row r="22" spans="1:7" ht="12.75">
      <c r="A22" s="7" t="s">
        <v>17</v>
      </c>
      <c r="B22" s="6"/>
      <c r="C22" s="6"/>
      <c r="D22" s="94"/>
      <c r="E22" s="116"/>
      <c r="F22" s="23"/>
      <c r="G22" s="120"/>
    </row>
    <row r="23" spans="1:6" ht="12.75">
      <c r="A23" s="4" t="s">
        <v>100</v>
      </c>
      <c r="B23" s="4"/>
      <c r="C23" s="4"/>
      <c r="D23" s="80">
        <v>-250165.44</v>
      </c>
      <c r="E23" s="115">
        <v>0</v>
      </c>
      <c r="F23" s="23"/>
    </row>
    <row r="24" spans="1:6" ht="12.75">
      <c r="A24" s="35" t="s">
        <v>103</v>
      </c>
      <c r="B24" s="35"/>
      <c r="C24" s="35"/>
      <c r="D24" s="117">
        <f>+D23</f>
        <v>-250165.44</v>
      </c>
      <c r="E24" s="115">
        <v>0</v>
      </c>
      <c r="F24" s="23"/>
    </row>
    <row r="25" spans="4:6" ht="12.75">
      <c r="D25" s="62"/>
      <c r="E25" s="65"/>
      <c r="F25" s="23"/>
    </row>
    <row r="26" spans="1:6" ht="12.75">
      <c r="A26" s="133" t="s">
        <v>68</v>
      </c>
      <c r="B26" s="133"/>
      <c r="C26" s="133"/>
      <c r="D26" s="95">
        <v>0</v>
      </c>
      <c r="E26" s="95">
        <v>0</v>
      </c>
      <c r="F26" s="23"/>
    </row>
    <row r="27" spans="4:6" ht="12.75">
      <c r="D27" s="62"/>
      <c r="E27" s="66"/>
      <c r="F27" s="25"/>
    </row>
    <row r="28" spans="1:6" ht="12.75">
      <c r="A28" s="5" t="s">
        <v>69</v>
      </c>
      <c r="B28" s="4"/>
      <c r="C28" s="4"/>
      <c r="D28" s="122">
        <v>55591</v>
      </c>
      <c r="E28" s="37">
        <v>-183150</v>
      </c>
      <c r="F28" s="23"/>
    </row>
    <row r="29" spans="1:6" ht="12.75">
      <c r="A29" s="6"/>
      <c r="B29" s="6"/>
      <c r="C29" s="7"/>
      <c r="D29" s="71"/>
      <c r="E29" s="65"/>
      <c r="F29" s="23"/>
    </row>
    <row r="30" spans="1:6" ht="12.75">
      <c r="A30" s="135" t="s">
        <v>98</v>
      </c>
      <c r="B30" s="139"/>
      <c r="C30" s="139"/>
      <c r="D30" s="79">
        <f>+D28+D24+D20</f>
        <v>3946833.7099999986</v>
      </c>
      <c r="E30" s="107">
        <f>+E28+E24+E20</f>
        <v>12810665</v>
      </c>
      <c r="F30" s="23"/>
    </row>
    <row r="31" spans="1:6" ht="12.75">
      <c r="A31" s="7"/>
      <c r="B31" s="6"/>
      <c r="C31" s="7"/>
      <c r="D31" s="71"/>
      <c r="E31" s="67"/>
      <c r="F31" s="23"/>
    </row>
    <row r="32" spans="1:6" ht="12.75">
      <c r="A32" s="133" t="s">
        <v>27</v>
      </c>
      <c r="B32" s="134"/>
      <c r="C32" s="134"/>
      <c r="D32" s="80">
        <f>+E34</f>
        <v>23040022</v>
      </c>
      <c r="E32" s="109">
        <v>10229357</v>
      </c>
      <c r="F32" s="23"/>
    </row>
    <row r="33" spans="1:6" ht="12.75">
      <c r="A33" s="7"/>
      <c r="B33" s="6"/>
      <c r="C33" s="7"/>
      <c r="D33" s="71"/>
      <c r="E33" s="65"/>
      <c r="F33" s="23"/>
    </row>
    <row r="34" spans="1:6" ht="13.5" thickBot="1">
      <c r="A34" s="141" t="s">
        <v>29</v>
      </c>
      <c r="B34" s="142"/>
      <c r="C34" s="142"/>
      <c r="D34" s="81">
        <f>D30+D32</f>
        <v>26986855.709999997</v>
      </c>
      <c r="E34" s="110">
        <f>E30+E32</f>
        <v>23040022</v>
      </c>
      <c r="F34" s="6"/>
    </row>
    <row r="35" spans="1:6" ht="14.25" thickBot="1" thickTop="1">
      <c r="A35" s="12"/>
      <c r="B35" s="12"/>
      <c r="C35" s="12"/>
      <c r="D35" s="72"/>
      <c r="E35" s="68"/>
      <c r="F35" s="6"/>
    </row>
    <row r="36" spans="1:6" ht="12.75">
      <c r="A36" s="137" t="s">
        <v>1</v>
      </c>
      <c r="B36" s="137"/>
      <c r="C36" s="137"/>
      <c r="D36" s="137"/>
      <c r="E36" s="137"/>
      <c r="F36" s="6"/>
    </row>
    <row r="37" ht="12.75">
      <c r="F37" s="6"/>
    </row>
    <row r="38" ht="12.75">
      <c r="F38" s="6"/>
    </row>
    <row r="39" ht="12.75">
      <c r="F39" s="6"/>
    </row>
    <row r="40" ht="12.75">
      <c r="F40" s="6"/>
    </row>
  </sheetData>
  <sheetProtection password="F5DC" sheet="1" objects="1" scenarios="1" selectLockedCells="1" selectUnlockedCells="1"/>
  <mergeCells count="17">
    <mergeCell ref="A13:C13"/>
    <mergeCell ref="A14:C14"/>
    <mergeCell ref="A36:E36"/>
    <mergeCell ref="A26:C26"/>
    <mergeCell ref="A30:C30"/>
    <mergeCell ref="A32:C32"/>
    <mergeCell ref="A34:C34"/>
    <mergeCell ref="A15:C15"/>
    <mergeCell ref="A1:E1"/>
    <mergeCell ref="A2:E2"/>
    <mergeCell ref="A3:E3"/>
    <mergeCell ref="A4:E4"/>
    <mergeCell ref="A12:C12"/>
    <mergeCell ref="A10:C10"/>
    <mergeCell ref="A6:C6"/>
    <mergeCell ref="A5:E5"/>
    <mergeCell ref="A11:C11"/>
  </mergeCells>
  <printOptions horizontalCentered="1"/>
  <pageMargins left="0.75" right="0.49" top="1.35" bottom="0.75" header="0.73" footer="0.5"/>
  <pageSetup orientation="portrait" scale="96" r:id="rId1"/>
  <headerFooter alignWithMargins="0">
    <oddFooter>&amp;R&amp;"Times New Roman,Regular"6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Statements</dc:title>
  <dc:subject/>
  <dc:creator>COA-Philippine Aerospace Development Corporation</dc:creator>
  <cp:keywords/>
  <dc:description/>
  <cp:lastModifiedBy>COA</cp:lastModifiedBy>
  <cp:lastPrinted>2012-09-05T02:52:21Z</cp:lastPrinted>
  <dcterms:created xsi:type="dcterms:W3CDTF">1996-10-14T23:33:28Z</dcterms:created>
  <dcterms:modified xsi:type="dcterms:W3CDTF">2012-09-05T02:53:28Z</dcterms:modified>
  <cp:category/>
  <cp:version/>
  <cp:contentType/>
  <cp:contentStatus/>
</cp:coreProperties>
</file>